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空白版\"/>
    </mc:Choice>
  </mc:AlternateContent>
  <xr:revisionPtr revIDLastSave="0" documentId="13_ncr:1_{4BDE6AEF-172C-403C-A97E-6DF9726C53AA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配平查错" sheetId="7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74" l="1"/>
  <c r="F43" i="74"/>
  <c r="G43" i="74"/>
  <c r="D43" i="74"/>
  <c r="F74" i="74"/>
  <c r="G74" i="74"/>
  <c r="E74" i="74"/>
  <c r="F71" i="74"/>
  <c r="G71" i="74"/>
  <c r="E71" i="74"/>
  <c r="E23" i="74"/>
  <c r="E26" i="74" s="1"/>
  <c r="E30" i="74" s="1"/>
  <c r="E33" i="74" s="1"/>
  <c r="F23" i="74"/>
  <c r="F26" i="74" s="1"/>
  <c r="F30" i="74" s="1"/>
  <c r="F33" i="74" s="1"/>
  <c r="F67" i="74" s="1"/>
  <c r="G23" i="74"/>
  <c r="G26" i="74" s="1"/>
  <c r="G30" i="74" s="1"/>
  <c r="G33" i="74" s="1"/>
  <c r="G67" i="74" s="1"/>
  <c r="G72" i="74" s="1"/>
  <c r="D23" i="74"/>
  <c r="D26" i="74" s="1"/>
  <c r="D30" i="74" s="1"/>
  <c r="D33" i="74" s="1"/>
  <c r="F68" i="74"/>
  <c r="G68" i="74"/>
  <c r="F69" i="74"/>
  <c r="F80" i="74" s="1"/>
  <c r="G69" i="74"/>
  <c r="G80" i="74" s="1"/>
  <c r="F70" i="74"/>
  <c r="F75" i="74" s="1"/>
  <c r="G70" i="74"/>
  <c r="G75" i="74" s="1"/>
  <c r="F76" i="74"/>
  <c r="G76" i="74"/>
  <c r="F81" i="74"/>
  <c r="G81" i="74"/>
  <c r="F82" i="74"/>
  <c r="G82" i="74"/>
  <c r="F83" i="74"/>
  <c r="G83" i="74"/>
  <c r="F90" i="74"/>
  <c r="G90" i="74"/>
  <c r="E90" i="74"/>
  <c r="E68" i="74"/>
  <c r="E69" i="74"/>
  <c r="E80" i="74"/>
  <c r="E70" i="74"/>
  <c r="E75" i="74" s="1"/>
  <c r="E76" i="74"/>
  <c r="E79" i="74"/>
  <c r="E81" i="74"/>
  <c r="E82" i="74"/>
  <c r="E83" i="74"/>
  <c r="E87" i="74"/>
  <c r="D40" i="74"/>
  <c r="D56" i="74"/>
  <c r="D48" i="74"/>
  <c r="D52" i="74"/>
  <c r="E84" i="74" l="1"/>
  <c r="F77" i="74"/>
  <c r="D58" i="74"/>
  <c r="D60" i="74" s="1"/>
  <c r="F72" i="74"/>
  <c r="E77" i="74"/>
  <c r="G77" i="74"/>
  <c r="E67" i="74"/>
  <c r="E72" i="74" s="1"/>
  <c r="E55" i="74"/>
  <c r="E86" i="74" l="1"/>
  <c r="E88" i="74" s="1"/>
  <c r="E92" i="74" s="1"/>
  <c r="E45" i="74" s="1"/>
  <c r="E56" i="74"/>
  <c r="F55" i="74"/>
  <c r="E91" i="74" l="1"/>
  <c r="E93" i="74" s="1"/>
  <c r="E36" i="74" s="1"/>
  <c r="F87" i="74" s="1"/>
  <c r="E48" i="74"/>
  <c r="E52" i="74" s="1"/>
  <c r="E58" i="74" s="1"/>
  <c r="F79" i="74"/>
  <c r="F84" i="74" s="1"/>
  <c r="F86" i="74" s="1"/>
  <c r="F56" i="74"/>
  <c r="G55" i="74"/>
  <c r="G56" i="74" s="1"/>
  <c r="E40" i="74" l="1"/>
  <c r="E60" i="74" s="1"/>
  <c r="F88" i="74"/>
  <c r="F91" i="74" s="1"/>
  <c r="F93" i="74" s="1"/>
  <c r="F36" i="74" s="1"/>
  <c r="F92" i="74" l="1"/>
  <c r="F45" i="74" s="1"/>
  <c r="G79" i="74" s="1"/>
  <c r="G84" i="74" s="1"/>
  <c r="G86" i="74" s="1"/>
  <c r="G87" i="74"/>
  <c r="F40" i="74"/>
  <c r="F48" i="74" l="1"/>
  <c r="F52" i="74" s="1"/>
  <c r="F58" i="74" s="1"/>
  <c r="F60" i="74" s="1"/>
  <c r="G88" i="74"/>
  <c r="G92" i="74" l="1"/>
  <c r="G45" i="74" s="1"/>
  <c r="G48" i="74" s="1"/>
  <c r="G52" i="74" s="1"/>
  <c r="G58" i="74" s="1"/>
  <c r="G91" i="74"/>
  <c r="G93" i="74" s="1"/>
  <c r="G36" i="74" s="1"/>
  <c r="G40" i="74" s="1"/>
  <c r="G60" i="74" l="1"/>
</calcChain>
</file>

<file path=xl/sharedStrings.xml><?xml version="1.0" encoding="utf-8"?>
<sst xmlns="http://schemas.openxmlformats.org/spreadsheetml/2006/main" count="75" uniqueCount="70">
  <si>
    <t>题目信息</t>
  </si>
  <si>
    <t>题目要求</t>
  </si>
  <si>
    <t xml:space="preserve">EBITDA </t>
  </si>
  <si>
    <t>EBIT</t>
  </si>
  <si>
    <t>（单位为万元人民币）</t>
    <phoneticPr fontId="2" type="noConversion"/>
  </si>
  <si>
    <t xml:space="preserve"> 的资产负债表不平衡。</t>
    <phoneticPr fontId="14" type="noConversion"/>
  </si>
  <si>
    <r>
      <t>（</t>
    </r>
    <r>
      <rPr>
        <sz val="10"/>
        <rFont val="arial"/>
        <family val="2"/>
      </rPr>
      <t>1</t>
    </r>
    <r>
      <rPr>
        <sz val="10"/>
        <rFont val="华文楷体"/>
        <family val="3"/>
        <charset val="134"/>
      </rPr>
      <t>）请在原位置修改错误的计算公式或错误的科目名称，并用</t>
    </r>
    <r>
      <rPr>
        <sz val="10"/>
        <color indexed="10"/>
        <rFont val="华文楷体"/>
        <family val="3"/>
        <charset val="134"/>
      </rPr>
      <t>红色字体</t>
    </r>
    <r>
      <rPr>
        <sz val="10"/>
        <rFont val="华文楷体"/>
        <family val="3"/>
        <charset val="134"/>
      </rPr>
      <t>标注所修改的单元格内容。</t>
    </r>
    <phoneticPr fontId="2" type="noConversion"/>
  </si>
  <si>
    <r>
      <t>（</t>
    </r>
    <r>
      <rPr>
        <sz val="10"/>
        <rFont val="arial"/>
        <family val="2"/>
      </rPr>
      <t>2</t>
    </r>
    <r>
      <rPr>
        <sz val="10"/>
        <rFont val="华文楷体"/>
        <family val="3"/>
        <charset val="134"/>
      </rPr>
      <t>）请在正确位置补充遗漏的科目名称及计算公式，并用</t>
    </r>
    <r>
      <rPr>
        <sz val="10"/>
        <color indexed="10"/>
        <rFont val="华文楷体"/>
        <family val="3"/>
        <charset val="134"/>
      </rPr>
      <t>红色字体</t>
    </r>
    <r>
      <rPr>
        <sz val="10"/>
        <rFont val="华文楷体"/>
        <family val="3"/>
        <charset val="134"/>
      </rPr>
      <t>标注补充的科目名称及计算公式，如需要可自行插入行。</t>
    </r>
    <phoneticPr fontId="2" type="noConversion"/>
  </si>
  <si>
    <r>
      <rPr>
        <sz val="10"/>
        <rFont val="华文楷体"/>
        <family val="3"/>
        <charset val="134"/>
      </rPr>
      <t>（</t>
    </r>
    <r>
      <rPr>
        <sz val="10"/>
        <rFont val="arial"/>
        <family val="2"/>
      </rPr>
      <t>3</t>
    </r>
    <r>
      <rPr>
        <sz val="10"/>
        <rFont val="华文楷体"/>
        <family val="3"/>
        <charset val="134"/>
      </rPr>
      <t>）完成前两项要求后使得第</t>
    </r>
    <r>
      <rPr>
        <sz val="10"/>
        <rFont val="arial"/>
        <family val="2"/>
      </rPr>
      <t>1~3</t>
    </r>
    <r>
      <rPr>
        <sz val="10"/>
        <rFont val="华文楷体"/>
        <family val="3"/>
        <charset val="134"/>
      </rPr>
      <t>年的现金流量表编制正确，资产负债表平衡（即平衡测试显示为“</t>
    </r>
    <r>
      <rPr>
        <sz val="10"/>
        <rFont val="arial"/>
        <family val="2"/>
      </rPr>
      <t>OK</t>
    </r>
    <r>
      <rPr>
        <sz val="10"/>
        <rFont val="华文楷体"/>
        <family val="3"/>
        <charset val="134"/>
      </rPr>
      <t>”）。</t>
    </r>
    <phoneticPr fontId="2" type="noConversion"/>
  </si>
  <si>
    <t>历史</t>
    <phoneticPr fontId="2" type="noConversion"/>
  </si>
  <si>
    <t>预测</t>
    <phoneticPr fontId="2" type="noConversion"/>
  </si>
  <si>
    <t>配平查错</t>
    <phoneticPr fontId="2" type="noConversion"/>
  </si>
  <si>
    <t>下面给出了某公司历史财务报表数据及未来三年的财务预测，由于在编制现金流量表的过程中存在一些错误导致预测期</t>
    <phoneticPr fontId="14" type="noConversion"/>
  </si>
  <si>
    <r>
      <rPr>
        <b/>
        <sz val="10"/>
        <rFont val="宋体"/>
        <family val="3"/>
        <charset val="134"/>
      </rPr>
      <t>利润表</t>
    </r>
  </si>
  <si>
    <r>
      <rPr>
        <sz val="10"/>
        <rFont val="宋体"/>
        <family val="3"/>
        <charset val="134"/>
      </rPr>
      <t>营业收入</t>
    </r>
  </si>
  <si>
    <r>
      <rPr>
        <sz val="10"/>
        <rFont val="宋体"/>
        <family val="3"/>
        <charset val="134"/>
      </rPr>
      <t>营业成本（不含折旧）</t>
    </r>
  </si>
  <si>
    <r>
      <rPr>
        <sz val="10"/>
        <rFont val="宋体"/>
        <family val="3"/>
        <charset val="134"/>
      </rPr>
      <t>销售费用（不含折旧）</t>
    </r>
  </si>
  <si>
    <r>
      <rPr>
        <sz val="10"/>
        <rFont val="宋体"/>
        <family val="3"/>
        <charset val="134"/>
      </rPr>
      <t>管理费用（不含折旧）</t>
    </r>
  </si>
  <si>
    <r>
      <rPr>
        <sz val="10"/>
        <rFont val="宋体"/>
        <family val="3"/>
        <charset val="134"/>
      </rPr>
      <t>折旧</t>
    </r>
  </si>
  <si>
    <r>
      <rPr>
        <sz val="10"/>
        <rFont val="宋体"/>
        <family val="3"/>
        <charset val="134"/>
      </rPr>
      <t>财务费用（融资活动）</t>
    </r>
    <phoneticPr fontId="2" type="noConversion"/>
  </si>
  <si>
    <r>
      <rPr>
        <b/>
        <sz val="10"/>
        <rFont val="宋体"/>
        <family val="3"/>
        <charset val="134"/>
      </rPr>
      <t>利润总额</t>
    </r>
  </si>
  <si>
    <r>
      <rPr>
        <sz val="10"/>
        <rFont val="宋体"/>
        <family val="3"/>
        <charset val="134"/>
      </rPr>
      <t>所得税费用</t>
    </r>
  </si>
  <si>
    <r>
      <rPr>
        <b/>
        <sz val="10"/>
        <rFont val="宋体"/>
        <family val="3"/>
        <charset val="134"/>
      </rPr>
      <t>净利润</t>
    </r>
  </si>
  <si>
    <r>
      <rPr>
        <b/>
        <sz val="10"/>
        <rFont val="宋体"/>
        <family val="3"/>
        <charset val="134"/>
      </rPr>
      <t>资产负债表</t>
    </r>
  </si>
  <si>
    <r>
      <rPr>
        <sz val="10"/>
        <rFont val="宋体"/>
        <family val="3"/>
        <charset val="134"/>
      </rPr>
      <t>货币资金</t>
    </r>
  </si>
  <si>
    <r>
      <rPr>
        <sz val="10"/>
        <rFont val="宋体"/>
        <family val="3"/>
        <charset val="134"/>
      </rPr>
      <t>应收款项</t>
    </r>
  </si>
  <si>
    <r>
      <rPr>
        <sz val="10"/>
        <rFont val="宋体"/>
        <family val="3"/>
        <charset val="134"/>
      </rPr>
      <t>存货</t>
    </r>
  </si>
  <si>
    <r>
      <rPr>
        <b/>
        <sz val="10"/>
        <rFont val="宋体"/>
        <family val="3"/>
        <charset val="134"/>
      </rPr>
      <t>流动资产合计</t>
    </r>
  </si>
  <si>
    <r>
      <rPr>
        <sz val="10"/>
        <rFont val="宋体"/>
        <family val="3"/>
        <charset val="134"/>
      </rPr>
      <t>固定资产净值</t>
    </r>
  </si>
  <si>
    <r>
      <rPr>
        <b/>
        <sz val="10"/>
        <rFont val="宋体"/>
        <family val="3"/>
        <charset val="134"/>
      </rPr>
      <t>资产总计</t>
    </r>
  </si>
  <si>
    <r>
      <rPr>
        <sz val="10"/>
        <rFont val="宋体"/>
        <family val="3"/>
        <charset val="134"/>
      </rPr>
      <t>融资缺口（</t>
    </r>
    <r>
      <rPr>
        <sz val="10"/>
        <rFont val="arial"/>
        <family val="2"/>
      </rPr>
      <t>Revolver/Financing gap</t>
    </r>
    <r>
      <rPr>
        <sz val="10"/>
        <rFont val="宋体"/>
        <family val="3"/>
        <charset val="134"/>
      </rPr>
      <t>）</t>
    </r>
    <phoneticPr fontId="2" type="noConversion"/>
  </si>
  <si>
    <r>
      <rPr>
        <sz val="10"/>
        <rFont val="宋体"/>
        <family val="3"/>
        <charset val="134"/>
      </rPr>
      <t>短期借款</t>
    </r>
  </si>
  <si>
    <r>
      <rPr>
        <sz val="10"/>
        <rFont val="宋体"/>
        <family val="3"/>
        <charset val="134"/>
      </rPr>
      <t>应付账款</t>
    </r>
  </si>
  <si>
    <r>
      <rPr>
        <b/>
        <sz val="10"/>
        <rFont val="宋体"/>
        <family val="3"/>
        <charset val="134"/>
      </rPr>
      <t>流动负债合计</t>
    </r>
  </si>
  <si>
    <r>
      <rPr>
        <sz val="10"/>
        <rFont val="宋体"/>
        <family val="3"/>
        <charset val="134"/>
      </rPr>
      <t>长期借款</t>
    </r>
  </si>
  <si>
    <r>
      <rPr>
        <sz val="10"/>
        <rFont val="宋体"/>
        <family val="3"/>
        <charset val="134"/>
      </rPr>
      <t>应付债券</t>
    </r>
  </si>
  <si>
    <r>
      <rPr>
        <b/>
        <sz val="10"/>
        <rFont val="宋体"/>
        <family val="3"/>
        <charset val="134"/>
      </rPr>
      <t>负债合计</t>
    </r>
  </si>
  <si>
    <r>
      <rPr>
        <sz val="10"/>
        <rFont val="宋体"/>
        <family val="3"/>
        <charset val="134"/>
      </rPr>
      <t>股本及资本公积</t>
    </r>
  </si>
  <si>
    <r>
      <rPr>
        <sz val="10"/>
        <rFont val="宋体"/>
        <family val="3"/>
        <charset val="134"/>
      </rPr>
      <t>留存收益</t>
    </r>
  </si>
  <si>
    <r>
      <rPr>
        <b/>
        <sz val="10"/>
        <rFont val="宋体"/>
        <family val="3"/>
        <charset val="134"/>
      </rPr>
      <t>股东权益合计</t>
    </r>
  </si>
  <si>
    <r>
      <rPr>
        <b/>
        <sz val="10"/>
        <rFont val="宋体"/>
        <family val="3"/>
        <charset val="134"/>
      </rPr>
      <t>负债和股东权益总计</t>
    </r>
  </si>
  <si>
    <r>
      <rPr>
        <b/>
        <sz val="10"/>
        <rFont val="宋体"/>
        <family val="3"/>
        <charset val="134"/>
      </rPr>
      <t>平衡测试</t>
    </r>
  </si>
  <si>
    <r>
      <rPr>
        <b/>
        <sz val="10"/>
        <rFont val="宋体"/>
        <family val="3"/>
        <charset val="134"/>
      </rPr>
      <t>其他信息</t>
    </r>
  </si>
  <si>
    <r>
      <rPr>
        <sz val="10"/>
        <rFont val="宋体"/>
        <family val="3"/>
        <charset val="134"/>
      </rPr>
      <t>红利发放</t>
    </r>
  </si>
  <si>
    <r>
      <rPr>
        <sz val="10"/>
        <rFont val="宋体"/>
        <family val="3"/>
        <charset val="134"/>
      </rPr>
      <t>所需现金（</t>
    </r>
    <r>
      <rPr>
        <sz val="10"/>
        <rFont val="arial"/>
        <family val="2"/>
      </rPr>
      <t>Required cash/Minimum cash</t>
    </r>
    <r>
      <rPr>
        <sz val="10"/>
        <rFont val="宋体"/>
        <family val="3"/>
        <charset val="134"/>
      </rPr>
      <t>）</t>
    </r>
    <phoneticPr fontId="2" type="noConversion"/>
  </si>
  <si>
    <r>
      <rPr>
        <b/>
        <sz val="10"/>
        <rFont val="宋体"/>
        <family val="3"/>
        <charset val="134"/>
      </rPr>
      <t>现金流量表</t>
    </r>
    <phoneticPr fontId="2" type="noConversion"/>
  </si>
  <si>
    <r>
      <rPr>
        <sz val="10"/>
        <rFont val="宋体"/>
        <family val="3"/>
        <charset val="134"/>
      </rPr>
      <t>净利润</t>
    </r>
  </si>
  <si>
    <r>
      <rPr>
        <sz val="10"/>
        <rFont val="宋体"/>
        <family val="3"/>
        <charset val="134"/>
      </rPr>
      <t>财务费用</t>
    </r>
  </si>
  <si>
    <r>
      <rPr>
        <b/>
        <sz val="10"/>
        <rFont val="宋体"/>
        <family val="3"/>
        <charset val="134"/>
      </rPr>
      <t>经营活动现金流</t>
    </r>
  </si>
  <si>
    <r>
      <rPr>
        <sz val="10"/>
        <rFont val="宋体"/>
        <family val="3"/>
        <charset val="134"/>
      </rPr>
      <t>（资本性支出）</t>
    </r>
  </si>
  <si>
    <r>
      <rPr>
        <b/>
        <sz val="10"/>
        <rFont val="宋体"/>
        <family val="3"/>
        <charset val="134"/>
      </rPr>
      <t>投资活动现金流</t>
    </r>
  </si>
  <si>
    <r>
      <rPr>
        <sz val="10"/>
        <rFont val="宋体"/>
        <family val="3"/>
        <charset val="134"/>
      </rPr>
      <t>（偿还上期融资缺口）</t>
    </r>
  </si>
  <si>
    <r>
      <rPr>
        <sz val="10"/>
        <rFont val="宋体"/>
        <family val="3"/>
        <charset val="134"/>
      </rPr>
      <t>（财务费用）</t>
    </r>
  </si>
  <si>
    <r>
      <rPr>
        <sz val="10"/>
        <rFont val="宋体"/>
        <family val="3"/>
        <charset val="134"/>
      </rPr>
      <t>短期借款增加</t>
    </r>
  </si>
  <si>
    <r>
      <rPr>
        <sz val="10"/>
        <rFont val="宋体"/>
        <family val="3"/>
        <charset val="134"/>
      </rPr>
      <t>长期借款增加</t>
    </r>
  </si>
  <si>
    <r>
      <rPr>
        <sz val="10"/>
        <rFont val="宋体"/>
        <family val="3"/>
        <charset val="134"/>
      </rPr>
      <t>应付债券增加</t>
    </r>
  </si>
  <si>
    <r>
      <rPr>
        <b/>
        <sz val="10"/>
        <rFont val="宋体"/>
        <family val="3"/>
        <charset val="134"/>
      </rPr>
      <t>融资活动现金流</t>
    </r>
  </si>
  <si>
    <r>
      <rPr>
        <sz val="10"/>
        <rFont val="宋体"/>
        <family val="3"/>
        <charset val="134"/>
      </rPr>
      <t>净现金流</t>
    </r>
  </si>
  <si>
    <r>
      <rPr>
        <sz val="10"/>
        <rFont val="宋体"/>
        <family val="3"/>
        <charset val="134"/>
      </rPr>
      <t>年初现金</t>
    </r>
  </si>
  <si>
    <r>
      <rPr>
        <b/>
        <sz val="10"/>
        <rFont val="宋体"/>
        <family val="3"/>
        <charset val="134"/>
      </rPr>
      <t>新增融资缺口前现金额</t>
    </r>
    <r>
      <rPr>
        <b/>
        <sz val="10"/>
        <rFont val="arial"/>
        <family val="2"/>
      </rPr>
      <t xml:space="preserve"> </t>
    </r>
  </si>
  <si>
    <r>
      <rPr>
        <sz val="10"/>
        <rFont val="宋体"/>
        <family val="3"/>
        <charset val="134"/>
      </rPr>
      <t>多余现金</t>
    </r>
  </si>
  <si>
    <r>
      <rPr>
        <sz val="10"/>
        <rFont val="宋体"/>
        <family val="3"/>
        <charset val="134"/>
      </rPr>
      <t>年底现金</t>
    </r>
  </si>
  <si>
    <t>税金及附加</t>
    <phoneticPr fontId="2" type="noConversion"/>
  </si>
  <si>
    <t>交易性金融资产</t>
    <phoneticPr fontId="2" type="noConversion"/>
  </si>
  <si>
    <t>交易性金融资产减少</t>
    <phoneticPr fontId="2" type="noConversion"/>
  </si>
  <si>
    <t>研发费用（不含折旧）</t>
    <phoneticPr fontId="2" type="noConversion"/>
  </si>
  <si>
    <r>
      <rPr>
        <sz val="10"/>
        <rFont val="宋体"/>
        <family val="3"/>
        <charset val="134"/>
      </rPr>
      <t>经营性营运资金（</t>
    </r>
    <r>
      <rPr>
        <sz val="10"/>
        <rFont val="arial"/>
        <family val="2"/>
      </rPr>
      <t>OWC</t>
    </r>
    <r>
      <rPr>
        <sz val="10"/>
        <rFont val="宋体"/>
        <family val="3"/>
        <charset val="134"/>
      </rPr>
      <t>）增加</t>
    </r>
    <phoneticPr fontId="16" type="noConversion"/>
  </si>
  <si>
    <t>公允价值变动收益（投资活动）</t>
    <phoneticPr fontId="2" type="noConversion"/>
  </si>
  <si>
    <t>（公允价值变动收益）</t>
    <phoneticPr fontId="2" type="noConversion"/>
  </si>
  <si>
    <t>公允价值变动收益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</si>
</sst>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\(#,##0.0\)"/>
    <numFmt numFmtId="177" formatCode="&quot;Year&quot;\ 0"/>
  </numFmts>
  <fonts count="17" x14ac:knownFonts="1">
    <font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0"/>
      <color indexed="10"/>
      <name val="Arial"/>
      <family val="2"/>
    </font>
    <font>
      <b/>
      <sz val="14"/>
      <color indexed="9"/>
      <name val="Arial"/>
      <family val="2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4"/>
      <color indexed="9"/>
      <name val="华文楷体"/>
      <family val="3"/>
      <charset val="134"/>
    </font>
    <font>
      <b/>
      <sz val="10"/>
      <name val="华文楷体"/>
      <family val="3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family val="3"/>
      <charset val="134"/>
    </font>
    <font>
      <sz val="10"/>
      <color indexed="10"/>
      <name val="华文楷体"/>
      <family val="3"/>
      <charset val="134"/>
    </font>
    <font>
      <sz val="10"/>
      <name val="宋体"/>
      <family val="3"/>
      <charset val="134"/>
    </font>
    <font>
      <sz val="9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5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39">
    <xf numFmtId="0" fontId="0" fillId="0" borderId="0" xfId="0">
      <alignment vertical="center"/>
    </xf>
    <xf numFmtId="0" fontId="6" fillId="3" borderId="0" xfId="0" applyFont="1" applyFill="1" applyAlignment="1"/>
    <xf numFmtId="0" fontId="7" fillId="3" borderId="0" xfId="0" applyFont="1" applyFill="1" applyAlignment="1"/>
    <xf numFmtId="0" fontId="8" fillId="4" borderId="0" xfId="0" applyFont="1" applyFill="1" applyAlignment="1"/>
    <xf numFmtId="0" fontId="4" fillId="3" borderId="0" xfId="0" applyFont="1" applyFill="1" applyAlignment="1"/>
    <xf numFmtId="0" fontId="10" fillId="0" borderId="0" xfId="0" applyFont="1" applyAlignment="1"/>
    <xf numFmtId="0" fontId="10" fillId="4" borderId="0" xfId="0" applyFont="1" applyFill="1" applyAlignment="1"/>
    <xf numFmtId="0" fontId="10" fillId="4" borderId="0" xfId="0" applyNumberFormat="1" applyFont="1" applyFill="1" applyAlignment="1"/>
    <xf numFmtId="0" fontId="9" fillId="4" borderId="0" xfId="0" applyFont="1" applyFill="1" applyAlignment="1"/>
    <xf numFmtId="0" fontId="10" fillId="4" borderId="2" xfId="0" applyFont="1" applyFill="1" applyBorder="1" applyAlignment="1"/>
    <xf numFmtId="0" fontId="10" fillId="4" borderId="2" xfId="0" applyNumberFormat="1" applyFont="1" applyFill="1" applyBorder="1" applyAlignment="1"/>
    <xf numFmtId="0" fontId="11" fillId="4" borderId="0" xfId="0" applyFont="1" applyFill="1" applyAlignment="1"/>
    <xf numFmtId="0" fontId="9" fillId="0" borderId="0" xfId="0" applyFont="1" applyAlignment="1"/>
    <xf numFmtId="0" fontId="13" fillId="0" borderId="0" xfId="0" applyFont="1" applyAlignment="1"/>
    <xf numFmtId="176" fontId="5" fillId="0" borderId="0" xfId="0" applyNumberFormat="1" applyFont="1" applyAlignment="1"/>
    <xf numFmtId="176" fontId="5" fillId="5" borderId="3" xfId="0" applyNumberFormat="1" applyFont="1" applyFill="1" applyBorder="1" applyAlignment="1"/>
    <xf numFmtId="176" fontId="9" fillId="0" borderId="0" xfId="0" applyNumberFormat="1" applyFont="1" applyAlignment="1"/>
    <xf numFmtId="176" fontId="10" fillId="0" borderId="0" xfId="0" applyNumberFormat="1" applyFont="1" applyAlignment="1"/>
    <xf numFmtId="176" fontId="9" fillId="0" borderId="0" xfId="0" applyNumberFormat="1" applyFont="1" applyAlignment="1">
      <alignment horizontal="center"/>
    </xf>
    <xf numFmtId="0" fontId="9" fillId="4" borderId="0" xfId="0" applyNumberFormat="1" applyFont="1" applyFill="1" applyAlignment="1"/>
    <xf numFmtId="0" fontId="1" fillId="4" borderId="0" xfId="0" applyFont="1" applyFill="1" applyAlignment="1"/>
    <xf numFmtId="0" fontId="1" fillId="4" borderId="0" xfId="0" applyNumberFormat="1" applyFont="1" applyFill="1" applyAlignment="1"/>
    <xf numFmtId="177" fontId="9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Border="1" applyAlignment="1"/>
    <xf numFmtId="0" fontId="0" fillId="0" borderId="0" xfId="0" applyBorder="1" applyAlignment="1"/>
    <xf numFmtId="0" fontId="10" fillId="0" borderId="0" xfId="0" applyFont="1" applyFill="1" applyBorder="1" applyAlignment="1"/>
    <xf numFmtId="176" fontId="10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9" fillId="0" borderId="0" xfId="0" applyFont="1" applyFill="1" applyBorder="1" applyAlignment="1"/>
    <xf numFmtId="176" fontId="9" fillId="0" borderId="0" xfId="0" applyNumberFormat="1" applyFont="1" applyFill="1" applyBorder="1" applyAlignment="1"/>
    <xf numFmtId="0" fontId="3" fillId="0" borderId="0" xfId="0" applyFont="1" applyFill="1" applyBorder="1" applyAlignment="1"/>
    <xf numFmtId="176" fontId="0" fillId="0" borderId="0" xfId="0" applyNumberFormat="1" applyFont="1" applyFill="1" applyBorder="1" applyAlignment="1"/>
    <xf numFmtId="0" fontId="0" fillId="0" borderId="0" xfId="0" applyFont="1" applyAlignment="1"/>
    <xf numFmtId="0" fontId="0" fillId="0" borderId="0" xfId="0" applyFont="1" applyBorder="1" applyAlignment="1"/>
    <xf numFmtId="0" fontId="0" fillId="0" borderId="0" xfId="0" applyFont="1" applyFill="1" applyBorder="1" applyAlignment="1"/>
    <xf numFmtId="176" fontId="13" fillId="0" borderId="0" xfId="0" applyNumberFormat="1" applyFont="1" applyFill="1" applyBorder="1" applyAlignment="1"/>
    <xf numFmtId="176" fontId="0" fillId="0" borderId="0" xfId="0" applyNumberFormat="1" applyAlignment="1"/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K95"/>
  <sheetViews>
    <sheetView tabSelected="1" zoomScale="115" zoomScaleNormal="115" workbookViewId="0"/>
  </sheetViews>
  <sheetFormatPr defaultColWidth="0" defaultRowHeight="0" customHeight="1" zeroHeight="1" x14ac:dyDescent="0.2"/>
  <cols>
    <col min="1" max="2" width="1.7109375" style="5" customWidth="1"/>
    <col min="3" max="3" width="35.7109375" style="5" customWidth="1"/>
    <col min="4" max="7" width="16.7109375" style="5" customWidth="1"/>
    <col min="8" max="8" width="1.7109375" style="5" customWidth="1"/>
    <col min="9" max="11" width="0" style="5" hidden="1" customWidth="1"/>
    <col min="12" max="251" width="10.7109375" style="5" hidden="1" customWidth="1"/>
    <col min="252" max="16384" width="10.7109375" style="5" hidden="1"/>
  </cols>
  <sheetData>
    <row r="1" spans="1:8" ht="24.95" customHeight="1" x14ac:dyDescent="0.35">
      <c r="A1" s="2" t="s">
        <v>11</v>
      </c>
      <c r="B1" s="4"/>
      <c r="C1" s="1"/>
      <c r="D1" s="1"/>
      <c r="E1" s="1"/>
      <c r="F1" s="1"/>
      <c r="G1" s="1"/>
      <c r="H1" s="1"/>
    </row>
    <row r="2" spans="1:8" ht="15" customHeight="1" x14ac:dyDescent="0.2">
      <c r="A2" s="6"/>
      <c r="B2" s="6"/>
      <c r="C2" s="6"/>
      <c r="D2" s="7"/>
      <c r="E2" s="7"/>
      <c r="F2" s="7"/>
      <c r="G2" s="7"/>
      <c r="H2" s="7"/>
    </row>
    <row r="3" spans="1:8" ht="15" customHeight="1" x14ac:dyDescent="0.2">
      <c r="A3" s="3" t="s">
        <v>0</v>
      </c>
      <c r="B3" s="8"/>
      <c r="C3" s="20"/>
      <c r="D3" s="21"/>
      <c r="E3" s="21"/>
      <c r="F3" s="21"/>
      <c r="G3" s="21"/>
      <c r="H3" s="7"/>
    </row>
    <row r="4" spans="1:8" ht="15" customHeight="1" x14ac:dyDescent="0.2">
      <c r="A4" s="20"/>
      <c r="B4" s="11" t="s">
        <v>12</v>
      </c>
      <c r="C4" s="20"/>
      <c r="D4" s="21"/>
      <c r="E4" s="21"/>
      <c r="F4" s="21"/>
      <c r="G4" s="21"/>
      <c r="H4" s="7"/>
    </row>
    <row r="5" spans="1:8" ht="15" customHeight="1" x14ac:dyDescent="0.2">
      <c r="A5" s="20"/>
      <c r="B5" s="11" t="s">
        <v>5</v>
      </c>
      <c r="C5" s="20"/>
      <c r="D5" s="21"/>
      <c r="E5" s="21"/>
      <c r="F5" s="21"/>
      <c r="G5" s="21"/>
      <c r="H5" s="7"/>
    </row>
    <row r="6" spans="1:8" ht="15" customHeight="1" x14ac:dyDescent="0.2">
      <c r="A6" s="20"/>
      <c r="B6" s="20"/>
      <c r="C6" s="20"/>
      <c r="D6" s="21"/>
      <c r="E6" s="21"/>
      <c r="F6" s="21"/>
      <c r="G6" s="21"/>
      <c r="H6" s="7"/>
    </row>
    <row r="7" spans="1:8" ht="15" customHeight="1" x14ac:dyDescent="0.2">
      <c r="A7" s="3" t="s">
        <v>1</v>
      </c>
      <c r="B7" s="8"/>
      <c r="C7" s="8"/>
      <c r="D7" s="19"/>
      <c r="E7" s="19"/>
      <c r="F7" s="19"/>
      <c r="G7" s="19"/>
      <c r="H7" s="7"/>
    </row>
    <row r="8" spans="1:8" ht="15" customHeight="1" x14ac:dyDescent="0.2">
      <c r="A8" s="20"/>
      <c r="B8" s="11" t="s">
        <v>6</v>
      </c>
      <c r="C8" s="20"/>
      <c r="D8" s="21"/>
      <c r="E8" s="21"/>
      <c r="F8" s="21"/>
      <c r="G8" s="21"/>
      <c r="H8" s="7"/>
    </row>
    <row r="9" spans="1:8" s="12" customFormat="1" ht="15" customHeight="1" x14ac:dyDescent="0.2">
      <c r="A9" s="20"/>
      <c r="B9" s="11" t="s">
        <v>7</v>
      </c>
      <c r="C9" s="20"/>
      <c r="D9" s="21"/>
      <c r="E9" s="21"/>
      <c r="F9" s="21"/>
      <c r="G9" s="21"/>
      <c r="H9" s="19"/>
    </row>
    <row r="10" spans="1:8" ht="15" customHeight="1" x14ac:dyDescent="0.2">
      <c r="A10" s="20"/>
      <c r="B10" s="20" t="s">
        <v>8</v>
      </c>
      <c r="C10" s="20"/>
      <c r="D10" s="21"/>
      <c r="E10" s="21"/>
      <c r="F10" s="21"/>
      <c r="G10" s="21"/>
      <c r="H10" s="7"/>
    </row>
    <row r="11" spans="1:8" ht="15" customHeight="1" thickBot="1" x14ac:dyDescent="0.25">
      <c r="A11" s="9"/>
      <c r="B11" s="9"/>
      <c r="C11" s="9"/>
      <c r="D11" s="10"/>
      <c r="E11" s="10"/>
      <c r="F11" s="10"/>
      <c r="G11" s="10"/>
      <c r="H11" s="10"/>
    </row>
    <row r="12" spans="1:8" ht="15" customHeight="1" x14ac:dyDescent="0.2"/>
    <row r="13" spans="1:8" ht="15" customHeight="1" x14ac:dyDescent="0.2">
      <c r="A13" s="13" t="s">
        <v>4</v>
      </c>
    </row>
    <row r="14" spans="1:8" ht="15" customHeight="1" x14ac:dyDescent="0.2">
      <c r="D14" s="22">
        <v>0</v>
      </c>
      <c r="E14" s="22">
        <v>1</v>
      </c>
      <c r="F14" s="22">
        <v>2</v>
      </c>
      <c r="G14" s="22">
        <v>3</v>
      </c>
    </row>
    <row r="15" spans="1:8" ht="15" customHeight="1" x14ac:dyDescent="0.2">
      <c r="D15" s="23" t="s">
        <v>9</v>
      </c>
      <c r="E15" s="23" t="s">
        <v>10</v>
      </c>
      <c r="F15" s="23" t="s">
        <v>10</v>
      </c>
      <c r="G15" s="23" t="s">
        <v>10</v>
      </c>
    </row>
    <row r="16" spans="1:8" ht="15" customHeight="1" x14ac:dyDescent="0.2">
      <c r="B16" s="12" t="s">
        <v>13</v>
      </c>
      <c r="C16" s="34"/>
    </row>
    <row r="17" spans="2:7" ht="15" customHeight="1" x14ac:dyDescent="0.2">
      <c r="B17" s="34"/>
      <c r="C17" s="34" t="s">
        <v>14</v>
      </c>
      <c r="D17" s="14">
        <v>2761.58</v>
      </c>
      <c r="E17" s="15">
        <v>3176</v>
      </c>
      <c r="F17" s="15">
        <v>3494</v>
      </c>
      <c r="G17" s="15">
        <v>3774</v>
      </c>
    </row>
    <row r="18" spans="2:7" ht="15" customHeight="1" x14ac:dyDescent="0.2">
      <c r="B18" s="34"/>
      <c r="C18" s="34" t="s">
        <v>15</v>
      </c>
      <c r="D18" s="14">
        <v>1490</v>
      </c>
      <c r="E18" s="15">
        <v>1706</v>
      </c>
      <c r="F18" s="15">
        <v>1879</v>
      </c>
      <c r="G18" s="15">
        <v>2031</v>
      </c>
    </row>
    <row r="19" spans="2:7" ht="15" customHeight="1" x14ac:dyDescent="0.2">
      <c r="B19" s="34"/>
      <c r="C19" s="13" t="s">
        <v>62</v>
      </c>
      <c r="D19" s="14">
        <v>184</v>
      </c>
      <c r="E19" s="15">
        <v>212</v>
      </c>
      <c r="F19" s="15">
        <v>233</v>
      </c>
      <c r="G19" s="15">
        <v>251</v>
      </c>
    </row>
    <row r="20" spans="2:7" ht="15" customHeight="1" x14ac:dyDescent="0.2">
      <c r="B20" s="34"/>
      <c r="C20" s="34" t="s">
        <v>16</v>
      </c>
      <c r="D20" s="14">
        <v>144.19999999999999</v>
      </c>
      <c r="E20" s="15">
        <v>166</v>
      </c>
      <c r="F20" s="15">
        <v>182</v>
      </c>
      <c r="G20" s="15">
        <v>197</v>
      </c>
    </row>
    <row r="21" spans="2:7" ht="15" customHeight="1" x14ac:dyDescent="0.2">
      <c r="B21" s="34"/>
      <c r="C21" s="34" t="s">
        <v>17</v>
      </c>
      <c r="D21" s="14">
        <v>105.8</v>
      </c>
      <c r="E21" s="15">
        <v>122</v>
      </c>
      <c r="F21" s="15">
        <v>134</v>
      </c>
      <c r="G21" s="15">
        <v>145</v>
      </c>
    </row>
    <row r="22" spans="2:7" ht="15" customHeight="1" x14ac:dyDescent="0.2">
      <c r="B22" s="34"/>
      <c r="C22" s="13" t="s">
        <v>65</v>
      </c>
      <c r="D22" s="14">
        <v>75</v>
      </c>
      <c r="E22" s="15">
        <v>90</v>
      </c>
      <c r="F22" s="15">
        <v>98</v>
      </c>
      <c r="G22" s="15">
        <v>105</v>
      </c>
    </row>
    <row r="23" spans="2:7" s="12" customFormat="1" ht="15" customHeight="1" x14ac:dyDescent="0.2">
      <c r="C23" s="12" t="s">
        <v>2</v>
      </c>
      <c r="D23" s="16">
        <f>D17-SUM(D18:D22)</f>
        <v>762.57999999999993</v>
      </c>
      <c r="E23" s="16">
        <f t="shared" ref="E23:G23" si="0">E17-SUM(E18:E22)</f>
        <v>880</v>
      </c>
      <c r="F23" s="16">
        <f t="shared" si="0"/>
        <v>968</v>
      </c>
      <c r="G23" s="16">
        <f t="shared" si="0"/>
        <v>1045</v>
      </c>
    </row>
    <row r="24" spans="2:7" ht="15" customHeight="1" x14ac:dyDescent="0.2">
      <c r="B24" s="34"/>
      <c r="C24" s="34"/>
    </row>
    <row r="25" spans="2:7" ht="15" customHeight="1" x14ac:dyDescent="0.2">
      <c r="B25" s="34"/>
      <c r="C25" s="34" t="s">
        <v>18</v>
      </c>
      <c r="D25" s="14">
        <v>164</v>
      </c>
      <c r="E25" s="15">
        <v>189</v>
      </c>
      <c r="F25" s="15">
        <v>207</v>
      </c>
      <c r="G25" s="15">
        <v>224</v>
      </c>
    </row>
    <row r="26" spans="2:7" s="12" customFormat="1" ht="15" customHeight="1" x14ac:dyDescent="0.2">
      <c r="C26" s="12" t="s">
        <v>3</v>
      </c>
      <c r="D26" s="16">
        <f>D23-D25</f>
        <v>598.57999999999993</v>
      </c>
      <c r="E26" s="16">
        <f>E23-E25</f>
        <v>691</v>
      </c>
      <c r="F26" s="16">
        <f>F23-F25</f>
        <v>761</v>
      </c>
      <c r="G26" s="16">
        <f>G23-G25</f>
        <v>821</v>
      </c>
    </row>
    <row r="27" spans="2:7" ht="15" customHeight="1" x14ac:dyDescent="0.2">
      <c r="B27" s="34"/>
      <c r="C27" s="34"/>
    </row>
    <row r="28" spans="2:7" ht="15" customHeight="1" x14ac:dyDescent="0.2">
      <c r="B28" s="34"/>
      <c r="C28" s="34" t="s">
        <v>19</v>
      </c>
      <c r="D28" s="14">
        <v>7.4</v>
      </c>
      <c r="E28" s="15">
        <v>8.4</v>
      </c>
      <c r="F28" s="15">
        <v>10</v>
      </c>
      <c r="G28" s="15">
        <v>6</v>
      </c>
    </row>
    <row r="29" spans="2:7" ht="15" customHeight="1" x14ac:dyDescent="0.2">
      <c r="B29" s="34"/>
      <c r="C29" s="13" t="s">
        <v>67</v>
      </c>
      <c r="D29" s="14">
        <v>-0.5</v>
      </c>
      <c r="E29" s="15">
        <v>1.6</v>
      </c>
      <c r="F29" s="15">
        <v>0</v>
      </c>
      <c r="G29" s="15">
        <v>0</v>
      </c>
    </row>
    <row r="30" spans="2:7" s="12" customFormat="1" ht="15" customHeight="1" x14ac:dyDescent="0.2">
      <c r="C30" s="12" t="s">
        <v>20</v>
      </c>
      <c r="D30" s="16">
        <f>D26-D28+D29</f>
        <v>590.67999999999995</v>
      </c>
      <c r="E30" s="16">
        <f>E26-E28+E29</f>
        <v>684.2</v>
      </c>
      <c r="F30" s="16">
        <f>F26-F28+F29</f>
        <v>751</v>
      </c>
      <c r="G30" s="16">
        <f>G26-G28+G29</f>
        <v>815</v>
      </c>
    </row>
    <row r="31" spans="2:7" ht="15" customHeight="1" x14ac:dyDescent="0.2">
      <c r="B31" s="34"/>
      <c r="C31" s="34"/>
    </row>
    <row r="32" spans="2:7" ht="15" customHeight="1" x14ac:dyDescent="0.2">
      <c r="B32" s="34"/>
      <c r="C32" s="34" t="s">
        <v>21</v>
      </c>
      <c r="D32" s="14">
        <v>121.44</v>
      </c>
      <c r="E32" s="15">
        <v>139</v>
      </c>
      <c r="F32" s="15">
        <v>153</v>
      </c>
      <c r="G32" s="15">
        <v>166</v>
      </c>
    </row>
    <row r="33" spans="2:7" s="12" customFormat="1" ht="15" customHeight="1" x14ac:dyDescent="0.2">
      <c r="C33" s="12" t="s">
        <v>22</v>
      </c>
      <c r="D33" s="16">
        <f>D30-D32</f>
        <v>469.23999999999995</v>
      </c>
      <c r="E33" s="16">
        <f>E30-E32</f>
        <v>545.20000000000005</v>
      </c>
      <c r="F33" s="16">
        <f>F30-F32</f>
        <v>598</v>
      </c>
      <c r="G33" s="16">
        <f>G30-G32</f>
        <v>649</v>
      </c>
    </row>
    <row r="34" spans="2:7" ht="15" customHeight="1" x14ac:dyDescent="0.2">
      <c r="B34" s="34"/>
      <c r="C34" s="34"/>
    </row>
    <row r="35" spans="2:7" ht="15" customHeight="1" x14ac:dyDescent="0.2">
      <c r="B35" s="12" t="s">
        <v>23</v>
      </c>
      <c r="C35" s="34"/>
    </row>
    <row r="36" spans="2:7" ht="15" customHeight="1" x14ac:dyDescent="0.2">
      <c r="B36" s="34"/>
      <c r="C36" s="34" t="s">
        <v>24</v>
      </c>
      <c r="D36" s="14">
        <v>348.5</v>
      </c>
      <c r="E36" s="17">
        <f>E93</f>
        <v>858.81999999999982</v>
      </c>
      <c r="F36" s="17">
        <f>F93</f>
        <v>1632.8199999999997</v>
      </c>
      <c r="G36" s="17">
        <f>G93</f>
        <v>2372.8199999999997</v>
      </c>
    </row>
    <row r="37" spans="2:7" ht="15" customHeight="1" x14ac:dyDescent="0.2">
      <c r="B37" s="34"/>
      <c r="C37" s="13" t="s">
        <v>63</v>
      </c>
      <c r="D37" s="14">
        <v>13.4</v>
      </c>
      <c r="E37" s="15">
        <v>15</v>
      </c>
      <c r="F37" s="15">
        <v>15</v>
      </c>
      <c r="G37" s="15">
        <v>15</v>
      </c>
    </row>
    <row r="38" spans="2:7" ht="15" customHeight="1" x14ac:dyDescent="0.2">
      <c r="B38" s="34"/>
      <c r="C38" s="34" t="s">
        <v>25</v>
      </c>
      <c r="D38" s="14">
        <v>65.900000000000006</v>
      </c>
      <c r="E38" s="15">
        <v>76</v>
      </c>
      <c r="F38" s="15">
        <v>84</v>
      </c>
      <c r="G38" s="15">
        <v>91</v>
      </c>
    </row>
    <row r="39" spans="2:7" ht="15" customHeight="1" x14ac:dyDescent="0.2">
      <c r="B39" s="34"/>
      <c r="C39" s="34" t="s">
        <v>26</v>
      </c>
      <c r="D39" s="14">
        <v>420.06</v>
      </c>
      <c r="E39" s="15">
        <v>483</v>
      </c>
      <c r="F39" s="15">
        <v>531</v>
      </c>
      <c r="G39" s="15">
        <v>573</v>
      </c>
    </row>
    <row r="40" spans="2:7" s="12" customFormat="1" ht="15" customHeight="1" x14ac:dyDescent="0.2">
      <c r="C40" s="12" t="s">
        <v>27</v>
      </c>
      <c r="D40" s="16">
        <f>SUM(D36:D39)</f>
        <v>847.8599999999999</v>
      </c>
      <c r="E40" s="16">
        <f>SUM(E36:E39)</f>
        <v>1432.8199999999997</v>
      </c>
      <c r="F40" s="16">
        <f>SUM(F36:F39)</f>
        <v>2262.8199999999997</v>
      </c>
      <c r="G40" s="16">
        <f>SUM(G36:G39)</f>
        <v>3051.8199999999997</v>
      </c>
    </row>
    <row r="41" spans="2:7" ht="15" customHeight="1" x14ac:dyDescent="0.2">
      <c r="B41" s="34"/>
      <c r="C41" s="34"/>
    </row>
    <row r="42" spans="2:7" ht="15" customHeight="1" x14ac:dyDescent="0.2">
      <c r="B42" s="34"/>
      <c r="C42" s="34" t="s">
        <v>28</v>
      </c>
      <c r="D42" s="14">
        <v>1243.8399999999999</v>
      </c>
      <c r="E42" s="15">
        <v>1500</v>
      </c>
      <c r="F42" s="15">
        <v>1573</v>
      </c>
      <c r="G42" s="15">
        <v>1699</v>
      </c>
    </row>
    <row r="43" spans="2:7" s="12" customFormat="1" ht="15" customHeight="1" x14ac:dyDescent="0.2">
      <c r="C43" s="12" t="s">
        <v>29</v>
      </c>
      <c r="D43" s="16">
        <f>D42+D40</f>
        <v>2091.6999999999998</v>
      </c>
      <c r="E43" s="16">
        <f t="shared" ref="E43:G43" si="1">E42+E40</f>
        <v>2932.8199999999997</v>
      </c>
      <c r="F43" s="16">
        <f t="shared" si="1"/>
        <v>3835.8199999999997</v>
      </c>
      <c r="G43" s="16">
        <f t="shared" si="1"/>
        <v>4750.82</v>
      </c>
    </row>
    <row r="44" spans="2:7" ht="15" customHeight="1" x14ac:dyDescent="0.2">
      <c r="B44" s="34"/>
      <c r="C44" s="34"/>
    </row>
    <row r="45" spans="2:7" ht="15" customHeight="1" x14ac:dyDescent="0.2">
      <c r="B45" s="34"/>
      <c r="C45" s="35" t="s">
        <v>30</v>
      </c>
      <c r="D45" s="14">
        <v>0</v>
      </c>
      <c r="E45" s="17">
        <f>E92</f>
        <v>0</v>
      </c>
      <c r="F45" s="17">
        <f>F92</f>
        <v>0</v>
      </c>
      <c r="G45" s="17">
        <f>G92</f>
        <v>0</v>
      </c>
    </row>
    <row r="46" spans="2:7" ht="15" customHeight="1" x14ac:dyDescent="0.2">
      <c r="B46" s="34"/>
      <c r="C46" s="34" t="s">
        <v>31</v>
      </c>
      <c r="D46" s="14">
        <v>14</v>
      </c>
      <c r="E46" s="15">
        <v>14</v>
      </c>
      <c r="F46" s="15">
        <v>64</v>
      </c>
      <c r="G46" s="15">
        <v>64</v>
      </c>
    </row>
    <row r="47" spans="2:7" ht="15" customHeight="1" x14ac:dyDescent="0.2">
      <c r="B47" s="34"/>
      <c r="C47" s="34" t="s">
        <v>32</v>
      </c>
      <c r="D47" s="14">
        <v>557.64</v>
      </c>
      <c r="E47" s="15">
        <v>641</v>
      </c>
      <c r="F47" s="15">
        <v>705</v>
      </c>
      <c r="G47" s="15">
        <v>761</v>
      </c>
    </row>
    <row r="48" spans="2:7" s="12" customFormat="1" ht="15" customHeight="1" x14ac:dyDescent="0.2">
      <c r="C48" s="12" t="s">
        <v>33</v>
      </c>
      <c r="D48" s="16">
        <f>SUM(D45:D47)</f>
        <v>571.64</v>
      </c>
      <c r="E48" s="16">
        <f>SUM(E45:E47)</f>
        <v>655</v>
      </c>
      <c r="F48" s="16">
        <f>SUM(F45:F47)</f>
        <v>769</v>
      </c>
      <c r="G48" s="16">
        <f>SUM(G45:G47)</f>
        <v>825</v>
      </c>
    </row>
    <row r="49" spans="2:7" ht="15" customHeight="1" x14ac:dyDescent="0.2">
      <c r="B49" s="34"/>
      <c r="C49" s="34"/>
    </row>
    <row r="50" spans="2:7" ht="15" customHeight="1" x14ac:dyDescent="0.2">
      <c r="B50" s="34"/>
      <c r="C50" s="34" t="s">
        <v>34</v>
      </c>
      <c r="D50" s="14">
        <v>205.8</v>
      </c>
      <c r="E50" s="15">
        <v>100</v>
      </c>
      <c r="F50" s="15">
        <v>100</v>
      </c>
      <c r="G50" s="15">
        <v>100</v>
      </c>
    </row>
    <row r="51" spans="2:7" ht="15" customHeight="1" x14ac:dyDescent="0.2">
      <c r="B51" s="34"/>
      <c r="C51" s="34" t="s">
        <v>35</v>
      </c>
      <c r="D51" s="14">
        <v>0</v>
      </c>
      <c r="E51" s="15">
        <v>150</v>
      </c>
      <c r="F51" s="15">
        <v>150</v>
      </c>
      <c r="G51" s="15">
        <v>150</v>
      </c>
    </row>
    <row r="52" spans="2:7" s="12" customFormat="1" ht="15" customHeight="1" x14ac:dyDescent="0.2">
      <c r="C52" s="12" t="s">
        <v>36</v>
      </c>
      <c r="D52" s="16">
        <f>SUM(D50:D51,D48)</f>
        <v>777.44</v>
      </c>
      <c r="E52" s="16">
        <f>SUM(E50:E51,E48)</f>
        <v>905</v>
      </c>
      <c r="F52" s="16">
        <f>SUM(F50:F51,F48)</f>
        <v>1019</v>
      </c>
      <c r="G52" s="16">
        <f>SUM(G50:G51,G48)</f>
        <v>1075</v>
      </c>
    </row>
    <row r="53" spans="2:7" ht="15" customHeight="1" x14ac:dyDescent="0.2">
      <c r="B53" s="34"/>
      <c r="C53" s="34"/>
    </row>
    <row r="54" spans="2:7" ht="15" customHeight="1" x14ac:dyDescent="0.2">
      <c r="B54" s="34"/>
      <c r="C54" s="34" t="s">
        <v>37</v>
      </c>
      <c r="D54" s="14">
        <v>946.42</v>
      </c>
      <c r="E54" s="15">
        <v>986.4</v>
      </c>
      <c r="F54" s="15">
        <v>986.4</v>
      </c>
      <c r="G54" s="15">
        <v>986.4</v>
      </c>
    </row>
    <row r="55" spans="2:7" ht="15" customHeight="1" x14ac:dyDescent="0.2">
      <c r="B55" s="34"/>
      <c r="C55" s="34" t="s">
        <v>38</v>
      </c>
      <c r="D55" s="14">
        <v>367.84</v>
      </c>
      <c r="E55" s="17">
        <f>D55+E33-E63</f>
        <v>673.04</v>
      </c>
      <c r="F55" s="17">
        <f>E55+F33-F63</f>
        <v>1031.04</v>
      </c>
      <c r="G55" s="17">
        <f>F55+G33-G63</f>
        <v>1440.04</v>
      </c>
    </row>
    <row r="56" spans="2:7" s="12" customFormat="1" ht="15" customHeight="1" x14ac:dyDescent="0.2">
      <c r="C56" s="12" t="s">
        <v>39</v>
      </c>
      <c r="D56" s="16">
        <f>SUM(D54:D55)</f>
        <v>1314.26</v>
      </c>
      <c r="E56" s="16">
        <f>SUM(E54:E55)</f>
        <v>1659.44</v>
      </c>
      <c r="F56" s="16">
        <f>SUM(F54:F55)</f>
        <v>2017.44</v>
      </c>
      <c r="G56" s="16">
        <f>SUM(G54:G55)</f>
        <v>2426.44</v>
      </c>
    </row>
    <row r="57" spans="2:7" ht="15" customHeight="1" x14ac:dyDescent="0.2">
      <c r="B57" s="34"/>
      <c r="C57" s="34"/>
    </row>
    <row r="58" spans="2:7" s="12" customFormat="1" ht="15" customHeight="1" x14ac:dyDescent="0.2">
      <c r="C58" s="12" t="s">
        <v>40</v>
      </c>
      <c r="D58" s="16">
        <f>D56+D52</f>
        <v>2091.6999999999998</v>
      </c>
      <c r="E58" s="16">
        <f>E56+E52</f>
        <v>2564.44</v>
      </c>
      <c r="F58" s="16">
        <f>F56+F52</f>
        <v>3036.44</v>
      </c>
      <c r="G58" s="16">
        <f>G56+G52</f>
        <v>3501.44</v>
      </c>
    </row>
    <row r="59" spans="2:7" ht="15" customHeight="1" x14ac:dyDescent="0.2">
      <c r="B59" s="34"/>
      <c r="C59" s="34"/>
    </row>
    <row r="60" spans="2:7" s="12" customFormat="1" ht="15" customHeight="1" x14ac:dyDescent="0.2">
      <c r="C60" s="12" t="s">
        <v>41</v>
      </c>
      <c r="D60" s="18" t="str">
        <f>IF(D43=D58,"OK",D43-D58)</f>
        <v>OK</v>
      </c>
      <c r="E60" s="18">
        <f>IF(E43=E58,"OK",E43-E58)</f>
        <v>368.37999999999965</v>
      </c>
      <c r="F60" s="18">
        <f>IF(F43=F58,"OK",F43-F58)</f>
        <v>799.37999999999965</v>
      </c>
      <c r="G60" s="18">
        <f>IF(G43=G58,"OK",G43-G58)</f>
        <v>1249.3799999999997</v>
      </c>
    </row>
    <row r="61" spans="2:7" s="12" customFormat="1" ht="15" customHeight="1" x14ac:dyDescent="0.2">
      <c r="D61" s="18"/>
      <c r="E61" s="18"/>
      <c r="F61" s="18"/>
      <c r="G61" s="18"/>
    </row>
    <row r="62" spans="2:7" s="12" customFormat="1" ht="15" customHeight="1" x14ac:dyDescent="0.2">
      <c r="B62" s="12" t="s">
        <v>42</v>
      </c>
      <c r="C62" s="34"/>
      <c r="D62" s="24"/>
      <c r="E62" s="24"/>
      <c r="F62" s="24"/>
      <c r="G62" s="24"/>
    </row>
    <row r="63" spans="2:7" s="12" customFormat="1" ht="15" customHeight="1" x14ac:dyDescent="0.2">
      <c r="B63" s="34"/>
      <c r="C63" s="34" t="s">
        <v>43</v>
      </c>
      <c r="D63" s="14"/>
      <c r="E63" s="15">
        <v>240</v>
      </c>
      <c r="F63" s="15">
        <v>240</v>
      </c>
      <c r="G63" s="15">
        <v>240</v>
      </c>
    </row>
    <row r="64" spans="2:7" s="12" customFormat="1" ht="15" customHeight="1" x14ac:dyDescent="0.2">
      <c r="B64" s="34"/>
      <c r="C64" s="35" t="s">
        <v>44</v>
      </c>
      <c r="D64" s="24"/>
      <c r="E64" s="15">
        <v>500</v>
      </c>
      <c r="F64" s="15">
        <v>500</v>
      </c>
      <c r="G64" s="15">
        <v>500</v>
      </c>
    </row>
    <row r="65" spans="2:7" ht="15" customHeight="1" x14ac:dyDescent="0.2">
      <c r="B65" s="25"/>
      <c r="C65" s="35"/>
      <c r="D65" s="26"/>
      <c r="E65" s="26"/>
      <c r="F65" s="26"/>
      <c r="G65" s="26"/>
    </row>
    <row r="66" spans="2:7" ht="15" customHeight="1" x14ac:dyDescent="0.2">
      <c r="B66" s="12" t="s">
        <v>45</v>
      </c>
      <c r="C66" s="34"/>
    </row>
    <row r="67" spans="2:7" ht="15" customHeight="1" x14ac:dyDescent="0.2">
      <c r="B67" s="36"/>
      <c r="C67" s="33" t="s">
        <v>46</v>
      </c>
      <c r="D67" s="27"/>
      <c r="E67" s="28">
        <f>E33</f>
        <v>545.20000000000005</v>
      </c>
      <c r="F67" s="28">
        <f>F33</f>
        <v>598</v>
      </c>
      <c r="G67" s="28">
        <f>G33</f>
        <v>649</v>
      </c>
    </row>
    <row r="68" spans="2:7" ht="15" customHeight="1" x14ac:dyDescent="0.2">
      <c r="B68" s="36"/>
      <c r="C68" s="33" t="s">
        <v>18</v>
      </c>
      <c r="D68" s="27"/>
      <c r="E68" s="28">
        <f>E25</f>
        <v>189</v>
      </c>
      <c r="F68" s="28">
        <f>F25</f>
        <v>207</v>
      </c>
      <c r="G68" s="28">
        <f>G25</f>
        <v>224</v>
      </c>
    </row>
    <row r="69" spans="2:7" ht="15" customHeight="1" x14ac:dyDescent="0.2">
      <c r="B69" s="36"/>
      <c r="C69" s="33" t="s">
        <v>47</v>
      </c>
      <c r="D69" s="27"/>
      <c r="E69" s="28">
        <f>E28</f>
        <v>8.4</v>
      </c>
      <c r="F69" s="28">
        <f>F28</f>
        <v>10</v>
      </c>
      <c r="G69" s="28">
        <f>G28</f>
        <v>6</v>
      </c>
    </row>
    <row r="70" spans="2:7" ht="15" customHeight="1" x14ac:dyDescent="0.2">
      <c r="B70" s="36"/>
      <c r="C70" s="37" t="s">
        <v>68</v>
      </c>
      <c r="D70" s="27"/>
      <c r="E70" s="28">
        <f>-E29</f>
        <v>-1.6</v>
      </c>
      <c r="F70" s="28">
        <f>-F29</f>
        <v>0</v>
      </c>
      <c r="G70" s="28">
        <f>-G29</f>
        <v>0</v>
      </c>
    </row>
    <row r="71" spans="2:7" ht="15" customHeight="1" x14ac:dyDescent="0.2">
      <c r="B71" s="36"/>
      <c r="C71" s="38" t="s">
        <v>66</v>
      </c>
      <c r="D71" s="29"/>
      <c r="E71" s="33">
        <f>(E38+E39-E47)-(D38+D39-D47)</f>
        <v>-10.32000000000005</v>
      </c>
      <c r="F71" s="33">
        <f>(F38+F39-F47)-(E38+E39-E47)</f>
        <v>-8</v>
      </c>
      <c r="G71" s="33">
        <f>(G38+G39-G47)-(F38+F39-F47)</f>
        <v>-7</v>
      </c>
    </row>
    <row r="72" spans="2:7" s="12" customFormat="1" ht="15" customHeight="1" x14ac:dyDescent="0.2">
      <c r="B72" s="30"/>
      <c r="C72" s="30" t="s">
        <v>48</v>
      </c>
      <c r="D72" s="30"/>
      <c r="E72" s="31">
        <f>SUM(E67:E71)</f>
        <v>730.68</v>
      </c>
      <c r="F72" s="31">
        <f>SUM(F67:F71)</f>
        <v>807</v>
      </c>
      <c r="G72" s="31">
        <f>SUM(G67:G71)</f>
        <v>872</v>
      </c>
    </row>
    <row r="73" spans="2:7" ht="15" customHeight="1" x14ac:dyDescent="0.2">
      <c r="B73" s="36"/>
      <c r="C73" s="36"/>
      <c r="D73" s="27"/>
      <c r="E73" s="27"/>
      <c r="F73" s="27"/>
      <c r="G73" s="27"/>
    </row>
    <row r="74" spans="2:7" ht="15" customHeight="1" x14ac:dyDescent="0.2">
      <c r="B74" s="36"/>
      <c r="C74" s="33" t="s">
        <v>49</v>
      </c>
      <c r="D74" s="29"/>
      <c r="E74" s="33">
        <f>D42-E42</f>
        <v>-256.16000000000008</v>
      </c>
      <c r="F74" s="33">
        <f t="shared" ref="F74:G74" si="2">E42-F42</f>
        <v>-73</v>
      </c>
      <c r="G74" s="33">
        <f t="shared" si="2"/>
        <v>-126</v>
      </c>
    </row>
    <row r="75" spans="2:7" ht="15" customHeight="1" x14ac:dyDescent="0.2">
      <c r="B75" s="36"/>
      <c r="C75" s="37" t="s">
        <v>69</v>
      </c>
      <c r="D75" s="27"/>
      <c r="E75" s="28">
        <f>-E70</f>
        <v>1.6</v>
      </c>
      <c r="F75" s="28">
        <f>-F70</f>
        <v>0</v>
      </c>
      <c r="G75" s="28">
        <f>-G70</f>
        <v>0</v>
      </c>
    </row>
    <row r="76" spans="2:7" ht="15" customHeight="1" x14ac:dyDescent="0.2">
      <c r="B76" s="36"/>
      <c r="C76" s="37" t="s">
        <v>64</v>
      </c>
      <c r="D76" s="27"/>
      <c r="E76" s="28">
        <f>D37-E37</f>
        <v>-1.5999999999999996</v>
      </c>
      <c r="F76" s="28">
        <f>E37-F37</f>
        <v>0</v>
      </c>
      <c r="G76" s="28">
        <f>F37-G37</f>
        <v>0</v>
      </c>
    </row>
    <row r="77" spans="2:7" s="12" customFormat="1" ht="15" customHeight="1" x14ac:dyDescent="0.2">
      <c r="B77" s="30"/>
      <c r="C77" s="30" t="s">
        <v>50</v>
      </c>
      <c r="D77" s="30"/>
      <c r="E77" s="31">
        <f>SUM(E74:E76)</f>
        <v>-256.16000000000008</v>
      </c>
      <c r="F77" s="31">
        <f>SUM(F74:F76)</f>
        <v>-73</v>
      </c>
      <c r="G77" s="31">
        <f>SUM(G74:G76)</f>
        <v>-126</v>
      </c>
    </row>
    <row r="78" spans="2:7" ht="15" customHeight="1" x14ac:dyDescent="0.2">
      <c r="B78" s="36"/>
      <c r="C78" s="36"/>
      <c r="D78" s="27"/>
      <c r="E78" s="27"/>
      <c r="F78" s="27"/>
      <c r="G78" s="27"/>
    </row>
    <row r="79" spans="2:7" ht="15" customHeight="1" x14ac:dyDescent="0.2">
      <c r="B79" s="36"/>
      <c r="C79" s="33" t="s">
        <v>51</v>
      </c>
      <c r="D79" s="27"/>
      <c r="E79" s="28">
        <f>-D45</f>
        <v>0</v>
      </c>
      <c r="F79" s="28">
        <f>-E45</f>
        <v>0</v>
      </c>
      <c r="G79" s="28">
        <f>-F45</f>
        <v>0</v>
      </c>
    </row>
    <row r="80" spans="2:7" ht="15" customHeight="1" x14ac:dyDescent="0.2">
      <c r="B80" s="36"/>
      <c r="C80" s="33" t="s">
        <v>52</v>
      </c>
      <c r="D80" s="27"/>
      <c r="E80" s="28">
        <f>-E69</f>
        <v>-8.4</v>
      </c>
      <c r="F80" s="28">
        <f>-F69</f>
        <v>-10</v>
      </c>
      <c r="G80" s="28">
        <f>-G69</f>
        <v>-6</v>
      </c>
    </row>
    <row r="81" spans="2:7" ht="15" customHeight="1" x14ac:dyDescent="0.2">
      <c r="B81" s="36"/>
      <c r="C81" s="33" t="s">
        <v>53</v>
      </c>
      <c r="D81" s="27"/>
      <c r="E81" s="28">
        <f>E46-D46</f>
        <v>0</v>
      </c>
      <c r="F81" s="28">
        <f>F46-E46</f>
        <v>50</v>
      </c>
      <c r="G81" s="28">
        <f>G46-F46</f>
        <v>0</v>
      </c>
    </row>
    <row r="82" spans="2:7" ht="15" customHeight="1" x14ac:dyDescent="0.2">
      <c r="B82" s="36"/>
      <c r="C82" s="33" t="s">
        <v>54</v>
      </c>
      <c r="D82" s="27"/>
      <c r="E82" s="28">
        <f t="shared" ref="E82:G83" si="3">E50-D50</f>
        <v>-105.80000000000001</v>
      </c>
      <c r="F82" s="28">
        <f t="shared" si="3"/>
        <v>0</v>
      </c>
      <c r="G82" s="28">
        <f t="shared" si="3"/>
        <v>0</v>
      </c>
    </row>
    <row r="83" spans="2:7" ht="15" customHeight="1" x14ac:dyDescent="0.2">
      <c r="B83" s="36"/>
      <c r="C83" s="33" t="s">
        <v>55</v>
      </c>
      <c r="D83" s="27"/>
      <c r="E83" s="28">
        <f t="shared" si="3"/>
        <v>150</v>
      </c>
      <c r="F83" s="28">
        <f t="shared" si="3"/>
        <v>0</v>
      </c>
      <c r="G83" s="28">
        <f t="shared" si="3"/>
        <v>0</v>
      </c>
    </row>
    <row r="84" spans="2:7" s="12" customFormat="1" ht="15" customHeight="1" x14ac:dyDescent="0.2">
      <c r="B84" s="30"/>
      <c r="C84" s="30" t="s">
        <v>56</v>
      </c>
      <c r="D84" s="30"/>
      <c r="E84" s="31">
        <f>SUM(E79:E83)</f>
        <v>35.799999999999983</v>
      </c>
      <c r="F84" s="31">
        <f>SUM(F79:F83)</f>
        <v>40</v>
      </c>
      <c r="G84" s="31">
        <f>SUM(G79:G83)</f>
        <v>-6</v>
      </c>
    </row>
    <row r="85" spans="2:7" ht="15" customHeight="1" x14ac:dyDescent="0.2">
      <c r="B85" s="36"/>
      <c r="C85" s="36"/>
      <c r="D85" s="27"/>
      <c r="E85" s="27"/>
      <c r="F85" s="27"/>
      <c r="G85" s="27"/>
    </row>
    <row r="86" spans="2:7" ht="15" customHeight="1" x14ac:dyDescent="0.2">
      <c r="B86" s="36"/>
      <c r="C86" s="36" t="s">
        <v>57</v>
      </c>
      <c r="D86" s="27"/>
      <c r="E86" s="28">
        <f>E72+E77+E84</f>
        <v>510.31999999999982</v>
      </c>
      <c r="F86" s="28">
        <f>F72+F77+F84</f>
        <v>774</v>
      </c>
      <c r="G86" s="28">
        <f>G72+G77+G84</f>
        <v>740</v>
      </c>
    </row>
    <row r="87" spans="2:7" ht="15" customHeight="1" x14ac:dyDescent="0.2">
      <c r="B87" s="36"/>
      <c r="C87" s="36" t="s">
        <v>58</v>
      </c>
      <c r="D87" s="27"/>
      <c r="E87" s="28">
        <f>D36</f>
        <v>348.5</v>
      </c>
      <c r="F87" s="28">
        <f>E36</f>
        <v>858.81999999999982</v>
      </c>
      <c r="G87" s="28">
        <f>F36</f>
        <v>1632.8199999999997</v>
      </c>
    </row>
    <row r="88" spans="2:7" ht="15" customHeight="1" x14ac:dyDescent="0.2">
      <c r="B88" s="36"/>
      <c r="C88" s="30" t="s">
        <v>59</v>
      </c>
      <c r="D88" s="30"/>
      <c r="E88" s="31">
        <f>SUM(E86:E87)</f>
        <v>858.81999999999982</v>
      </c>
      <c r="F88" s="31">
        <f>SUM(F86:F87)</f>
        <v>1632.8199999999997</v>
      </c>
      <c r="G88" s="31">
        <f>SUM(G86:G87)</f>
        <v>2372.8199999999997</v>
      </c>
    </row>
    <row r="89" spans="2:7" ht="15" customHeight="1" x14ac:dyDescent="0.2">
      <c r="B89" s="36"/>
      <c r="C89" s="36"/>
      <c r="D89" s="27"/>
      <c r="E89" s="27"/>
      <c r="F89" s="27"/>
      <c r="G89" s="27"/>
    </row>
    <row r="90" spans="2:7" ht="15" customHeight="1" x14ac:dyDescent="0.2">
      <c r="B90" s="36"/>
      <c r="C90" s="35" t="s">
        <v>44</v>
      </c>
      <c r="D90" s="27"/>
      <c r="E90" s="28">
        <f>E64</f>
        <v>500</v>
      </c>
      <c r="F90" s="28">
        <f>F64</f>
        <v>500</v>
      </c>
      <c r="G90" s="28">
        <f>G64</f>
        <v>500</v>
      </c>
    </row>
    <row r="91" spans="2:7" ht="15" customHeight="1" x14ac:dyDescent="0.2">
      <c r="B91" s="36"/>
      <c r="C91" s="36" t="s">
        <v>60</v>
      </c>
      <c r="D91" s="27"/>
      <c r="E91" s="28">
        <f>MAX(E88-E90,0)</f>
        <v>358.81999999999982</v>
      </c>
      <c r="F91" s="28">
        <f>MAX(F88-F90,0)</f>
        <v>1132.8199999999997</v>
      </c>
      <c r="G91" s="28">
        <f>MAX(G88-G90,0)</f>
        <v>1872.8199999999997</v>
      </c>
    </row>
    <row r="92" spans="2:7" ht="15" customHeight="1" x14ac:dyDescent="0.2">
      <c r="B92" s="36"/>
      <c r="C92" s="35" t="s">
        <v>30</v>
      </c>
      <c r="D92" s="27"/>
      <c r="E92" s="28">
        <f>MAX(E64-E88,0)</f>
        <v>0</v>
      </c>
      <c r="F92" s="28">
        <f>MAX(F64-F88,0)</f>
        <v>0</v>
      </c>
      <c r="G92" s="28">
        <f>MAX(G64-G88,0)</f>
        <v>0</v>
      </c>
    </row>
    <row r="93" spans="2:7" ht="15" customHeight="1" x14ac:dyDescent="0.2">
      <c r="B93" s="36"/>
      <c r="C93" s="36" t="s">
        <v>61</v>
      </c>
      <c r="D93" s="32"/>
      <c r="E93" s="33">
        <f>SUM(E90:E91)</f>
        <v>858.81999999999982</v>
      </c>
      <c r="F93" s="33">
        <f>SUM(F90:F91)</f>
        <v>1632.8199999999997</v>
      </c>
      <c r="G93" s="33">
        <f>SUM(G90:G91)</f>
        <v>2372.8199999999997</v>
      </c>
    </row>
    <row r="94" spans="2:7" ht="15" customHeight="1" x14ac:dyDescent="0.2">
      <c r="B94" s="27"/>
      <c r="C94" s="27"/>
      <c r="D94" s="27"/>
      <c r="E94" s="27"/>
      <c r="F94" s="27"/>
    </row>
    <row r="95" spans="2:7" ht="15" customHeight="1" x14ac:dyDescent="0.2">
      <c r="B95" s="34"/>
    </row>
  </sheetData>
  <phoneticPr fontId="2" type="noConversion"/>
  <pageMargins left="0.75" right="0.75" top="1" bottom="1" header="0.5" footer="0.5"/>
  <pageSetup paperSize="9" scale="73" orientation="portrait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配平查错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2010-10-28T02:55:02Z</cp:lastPrinted>
  <dcterms:created xsi:type="dcterms:W3CDTF">2009-12-07T06:14:57Z</dcterms:created>
  <dcterms:modified xsi:type="dcterms:W3CDTF">2021-11-22T01:51:15Z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413043a6</vt:lpwstr>
  </property>
</Properties>
</file>